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0380" windowHeight="6795" tabRatio="819" activeTab="0"/>
  </bookViews>
  <sheets>
    <sheet name="додаток 6" sheetId="1" r:id="rId1"/>
  </sheets>
  <definedNames>
    <definedName name="_xlnm.Print_Titles" localSheetId="0">'додаток 6'!$7:$8</definedName>
    <definedName name="_xlnm.Print_Area" localSheetId="0">'додаток 6'!$B$1:$I$64</definedName>
  </definedNames>
  <calcPr fullCalcOnLoad="1"/>
</workbook>
</file>

<file path=xl/sharedStrings.xml><?xml version="1.0" encoding="utf-8"?>
<sst xmlns="http://schemas.openxmlformats.org/spreadsheetml/2006/main" count="172" uniqueCount="122">
  <si>
    <t>до рішення Рівненської  обласної ради</t>
  </si>
  <si>
    <t>(грн.)</t>
  </si>
  <si>
    <t>Перший заступник голови обласної ради</t>
  </si>
  <si>
    <t>Всього</t>
  </si>
  <si>
    <t>Код функціональної класифікації видатків та кредитування бюджету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</si>
  <si>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</si>
  <si>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</si>
  <si>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</si>
  <si>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</si>
  <si>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</si>
  <si>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 xml:space="preserve">Всього 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</si>
  <si>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</si>
  <si>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</si>
  <si>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</si>
  <si>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</si>
  <si>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1</t>
  </si>
  <si>
    <t>3</t>
  </si>
  <si>
    <t>47</t>
  </si>
  <si>
    <t>Департамент  з питань будівництва та архітектури облдержадміністрації</t>
  </si>
  <si>
    <t>150101</t>
  </si>
  <si>
    <t>0490</t>
  </si>
  <si>
    <t>Капiтальнi вкладення</t>
  </si>
  <si>
    <t xml:space="preserve">Зміни до переліку об’єктів,
видатки на які у 2016 році будуть проводитися
за рахунок коштів бюджету розвитку обласного бюджету </t>
  </si>
  <si>
    <t>"Про внесення змін до обласного бюджету на 2016 рік"</t>
  </si>
  <si>
    <t>за рахунок інших субвенцій з місцевих бюджетів</t>
  </si>
  <si>
    <t>10</t>
  </si>
  <si>
    <t>Управління  освіти і науки облдержадміністрації</t>
  </si>
  <si>
    <t>070807</t>
  </si>
  <si>
    <t>0990</t>
  </si>
  <si>
    <t>Додаток  5</t>
  </si>
  <si>
    <t>з міського бюджету міста Дубно</t>
  </si>
  <si>
    <t>080101</t>
  </si>
  <si>
    <t>0731</t>
  </si>
  <si>
    <t>Лікарні</t>
  </si>
  <si>
    <t>14</t>
  </si>
  <si>
    <t>Управління охорони здоров’я  облдержадміністрації</t>
  </si>
  <si>
    <t>15</t>
  </si>
  <si>
    <t>Департамент соціального захисту населення облдержадміністрації</t>
  </si>
  <si>
    <t>090901</t>
  </si>
  <si>
    <t>1020</t>
  </si>
  <si>
    <t>Будинки-iнтернати (пансіонати) для літніх людей та iнвалiдiв системи соцiального захисту</t>
  </si>
  <si>
    <t xml:space="preserve">з районного бюджету Костопільського району </t>
  </si>
  <si>
    <t xml:space="preserve">Будівництво дитячого садка в с.Борщівка, вул.Кузнєцова, 5-А Костопільського району Рівненської області </t>
  </si>
  <si>
    <t xml:space="preserve">Реконструкція будівлі клубу під центр дозвілля молоді на вул. Семидубській, 16-А в м. Дубно </t>
  </si>
  <si>
    <t xml:space="preserve">з Демидівського селищного бюджету Демидівського району </t>
  </si>
  <si>
    <t>Співфінансування проекту «Реконструкція дитячого садка по вул. І.Франка, 45а в с.Дубляни Демидівського району Рівненської області»</t>
  </si>
  <si>
    <t>Департамент економічного розвитку і торгівлі облдержадміністрації</t>
  </si>
  <si>
    <t>250380</t>
  </si>
  <si>
    <t>0180</t>
  </si>
  <si>
    <t xml:space="preserve">Інші субвенції </t>
  </si>
  <si>
    <t>Програма економічного та соціального розвитку Рівненської області на 2016 рік (проведення щорічного обласного конкурсу проектів розвитку територіальних громад області)</t>
  </si>
  <si>
    <t>Обласна програма енергоефективності на 2011-2016 роки</t>
  </si>
  <si>
    <t>080203</t>
  </si>
  <si>
    <t>0733</t>
  </si>
  <si>
    <t>Перинатальні центри, пологові будинки</t>
  </si>
  <si>
    <t>080208</t>
  </si>
  <si>
    <t>0762</t>
  </si>
  <si>
    <t>Станції переливання крові</t>
  </si>
  <si>
    <t>40</t>
  </si>
  <si>
    <t>Департамент житлово-комунального господарства, енергетики та енергоефективності облдержадміністрації</t>
  </si>
  <si>
    <t xml:space="preserve">з районного бюджету Сарненського району </t>
  </si>
  <si>
    <t>Співфінансування об"єкта "Реконструкція дошкільного навчального закладу "Сонечко" по вул.Шкільна,17 в с.Ремчиці Сарненського району Рівненської області"</t>
  </si>
  <si>
    <t>Співфінансування будівництва спортивного комплексу по вул.Я.Мудрого,1 в м.Сарни</t>
  </si>
  <si>
    <t>Обласна програма "Місцевий розвиток, орієнтований на громаду" на 2014-2019 роки</t>
  </si>
  <si>
    <t>Будівництво станції знезалізнення продуктивністю 100 куб. метрів/добу, м. Корець</t>
  </si>
  <si>
    <t xml:space="preserve">Реконструкція пл. Київської, м. Корець </t>
  </si>
  <si>
    <t xml:space="preserve">Добудова до існуючих ясел-садка “Малятко” по вул. Першотравневій, 5, смт Гоща </t>
  </si>
  <si>
    <t xml:space="preserve">Інші освітні програми </t>
  </si>
  <si>
    <t>Обласна програма забезпечення  загальноосвітніх навчальних закладів шкільними автобусами у 2016 році</t>
  </si>
  <si>
    <t>67</t>
  </si>
  <si>
    <t>Управління з питань надзвичайних ситуацій та цивільного захисту населення облдержадміністрації</t>
  </si>
  <si>
    <t>180410 </t>
  </si>
  <si>
    <t>0411</t>
  </si>
  <si>
    <t xml:space="preserve">Інші заходи, пов'язані з економічною діяльністю  </t>
  </si>
  <si>
    <t>Програма створення регіонального матеріального резерву для запобігання і ліквідації наслідків надзвичайних ситуацій  на 2016-2020 роки</t>
  </si>
  <si>
    <t>01</t>
  </si>
  <si>
    <t xml:space="preserve">Рівненська обласна рада </t>
  </si>
  <si>
    <t xml:space="preserve">Внески органів влади Автономної Республіки Крим та органів місцевого самоврядування у статутні капітали суб'єктів підприємницької діяльності </t>
  </si>
  <si>
    <t>внески у статутний капітал КП  "Управління майновим комплексом" Рівненської обласної ради</t>
  </si>
  <si>
    <t>Реконструкція руліжної доріжки до злітно-посадкової смуги ОКП «Міжнародний аеропорт Рівне» (в т.ч. виготовлення проектно-кошторисної документації)</t>
  </si>
  <si>
    <t>з районного бюджету Здолбунівського району</t>
  </si>
  <si>
    <t>Будівництво дошкільного навчального закладу в с.Новомильськ по вул.Центральна,3-А на території Копитківської сільської ради Здолбунівського району</t>
  </si>
  <si>
    <t>Розчищення русла річки Устя та реконструкцію захисних дамб і насосної станції на польдерній системі "Івачків" Миротинської сільської ради Здолбунівського району</t>
  </si>
  <si>
    <t>Будівництво каналізаційної мережі малоповерхової забудови в м.Здолбунів (мікрорайон "Осада")</t>
  </si>
  <si>
    <t>Реконструкція даху будівлі Здовбицької загальноосвітньої школи І-ІІІ ступенів Здолбунівського району Рівненської області</t>
  </si>
  <si>
    <t>080201</t>
  </si>
  <si>
    <t>0732</t>
  </si>
  <si>
    <t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</t>
  </si>
  <si>
    <t>090601</t>
  </si>
  <si>
    <t>1010</t>
  </si>
  <si>
    <t>Будинки- інтернати для малолітніх інвалідів</t>
  </si>
  <si>
    <t>091212</t>
  </si>
  <si>
    <t>1090</t>
  </si>
  <si>
    <t>Обробка інформації з нарахування та виплати допомог і компенсацій</t>
  </si>
  <si>
    <t>091214</t>
  </si>
  <si>
    <t xml:space="preserve">Інші установи та заклади </t>
  </si>
  <si>
    <t>24</t>
  </si>
  <si>
    <t>Управління культури і туризму облдержадміністрації</t>
  </si>
  <si>
    <t>110102</t>
  </si>
  <si>
    <t>0821</t>
  </si>
  <si>
    <t>Театри</t>
  </si>
  <si>
    <t>76</t>
  </si>
  <si>
    <t xml:space="preserve">Департамент фінансів облдержадміністрації </t>
  </si>
  <si>
    <t>250344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</si>
  <si>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</si>
  <si>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Програма інформатизації Рівненської області на 2014-2016 роки</t>
  </si>
  <si>
    <t xml:space="preserve">Реконструкція будівлі станції обеззараження стічних вод під харчоблок комунального закладу «Рівненський обласний протитуберкульозний диспансер" </t>
  </si>
  <si>
    <t>Реконструкція терапевтичного корпусу (заміна вікон; реконструкція даху; утеплення фасадів та перекриття 5-го поверху) 
КЗ «Рівненський обласний госпіталь інвалідів війни» Рівненської обласної ради в смт Клевань по вул. Деражненська, 39 Рівненського району Рівненської області</t>
  </si>
  <si>
    <t>Реконструкція загальноосвітньої школи I-III ступеня по вул. Центральній, 102, с. Корнин Рівненського району</t>
  </si>
  <si>
    <t>з районного бюджету Рокитнівського району</t>
  </si>
  <si>
    <t xml:space="preserve">з районного бюджету Острозького району </t>
  </si>
  <si>
    <t>Завершення робіт по реконструкції спортивної зали НВК «Тесівська ЗОШ І-ІІ ст.  – дитячий садок» в с.Тесів</t>
  </si>
  <si>
    <t>Співфінансування по об'єкту "Будівництво загальноосвітньої школи на 796 учнів у с.Глинне Рокитнівського району (друга черга)"</t>
  </si>
  <si>
    <t>0456</t>
  </si>
  <si>
    <t xml:space="preserve">Видатки на проведення робіт, пов'язаних з будiвництвом, реконструкцiєю, ремонтом та утриманням автомобiльних дорiг </t>
  </si>
  <si>
    <t>за рахунок інших субвенцій з міського бюджету міста Сарни на капітальний ремонт дороги по вул.Миру в м.Сарни Рівненської області</t>
  </si>
  <si>
    <t>Нерозподілений резерв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</si>
  <si>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територій, в тому числі:</t>
  </si>
  <si>
    <t>250362</t>
  </si>
  <si>
    <t>Субвенція з державного бюджету місцевим бюджетам на фінансування заходів  соціально-економічної компенсації ризику населення, яке проживає на території зони спостереження</t>
  </si>
  <si>
    <t>О.В.Корнійчук</t>
  </si>
  <si>
    <t>від  08.09.2016 року № 269</t>
  </si>
</sst>
</file>

<file path=xl/styles.xml><?xml version="1.0" encoding="utf-8"?>
<styleSheet xmlns="http://schemas.openxmlformats.org/spreadsheetml/2006/main">
  <numFmts count="4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\ &quot;грн.&quot;_-;\-* #,##0.0\ &quot;грн.&quot;_-;_-* &quot;-&quot;?\ &quot;грн.&quot;_-;_-@_-"/>
    <numFmt numFmtId="182" formatCode="_-* #,##0.0\ _г_р_н_._-;\-* #,##0.0\ _г_р_н_._-;_-* &quot;-&quot;?\ _г_р_н_._-;_-@_-"/>
    <numFmt numFmtId="183" formatCode="_-* #,##0.000\ _г_р_н_._-;\-* #,##0.000\ _г_р_н_._-;_-* &quot;-&quot;??\ _г_р_н_._-;_-@_-"/>
    <numFmt numFmtId="184" formatCode="_-* #,##0.0\ _г_р_н_._-;\-* #,##0.0\ _г_р_н_._-;_-* &quot;-&quot;??\ _г_р_н_._-;_-@_-"/>
    <numFmt numFmtId="185" formatCode="_-* #,##0\ _г_р_н_._-;\-* #,##0\ _г_р_н_._-;_-* &quot;-&quot;??\ _г_р_н_._-;_-@_-"/>
    <numFmt numFmtId="186" formatCode="#,##0.00\ _г_р_н_."/>
    <numFmt numFmtId="187" formatCode="#,##0.00\ &quot;грн.&quot;"/>
    <numFmt numFmtId="188" formatCode="#,##0.0\ _г_р_н_."/>
    <numFmt numFmtId="189" formatCode="#,##0\ _г_р_н_."/>
    <numFmt numFmtId="190" formatCode="_-* #,##0.00\ _г_р_н_._-;\-* #,##0.00\ _г_р_н_._-;_-* &quot;-&quot;?\ _г_р_н_._-;_-@_-"/>
    <numFmt numFmtId="191" formatCode="#,##0.0"/>
    <numFmt numFmtId="192" formatCode="_-* #,##0\ _г_р_н_._-;\-* #,##0\ _г_р_н_._-;_-* &quot;-&quot;?\ _г_р_н_._-;_-@_-"/>
    <numFmt numFmtId="193" formatCode="[$-422]d\ mmmm\ yyyy&quot; р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</numFmts>
  <fonts count="6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 Cyr"/>
      <family val="1"/>
    </font>
    <font>
      <b/>
      <sz val="13.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 CYR"/>
      <family val="1"/>
    </font>
    <font>
      <sz val="13"/>
      <name val="Times New Roman Cyr"/>
      <family val="0"/>
    </font>
    <font>
      <b/>
      <sz val="12"/>
      <name val="Times New Roman Cyr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b/>
      <i/>
      <sz val="11"/>
      <name val="Times New Roman"/>
      <family val="1"/>
    </font>
    <font>
      <i/>
      <sz val="13"/>
      <name val="Times New Roman Cyr"/>
      <family val="0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191" fontId="9" fillId="0" borderId="10" xfId="0" applyNumberFormat="1" applyFont="1" applyFill="1" applyBorder="1" applyAlignment="1" applyProtection="1">
      <alignment vertical="top"/>
      <protection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49" fontId="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top" wrapText="1"/>
    </xf>
    <xf numFmtId="0" fontId="16" fillId="33" borderId="0" xfId="0" applyFont="1" applyFill="1" applyAlignment="1">
      <alignment/>
    </xf>
    <xf numFmtId="4" fontId="14" fillId="0" borderId="0" xfId="0" applyNumberFormat="1" applyFont="1" applyFill="1" applyBorder="1" applyAlignment="1">
      <alignment horizontal="center" vertical="top" wrapText="1"/>
    </xf>
    <xf numFmtId="4" fontId="15" fillId="0" borderId="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49" fontId="5" fillId="0" borderId="0" xfId="0" applyNumberFormat="1" applyFont="1" applyFill="1" applyBorder="1" applyAlignment="1" applyProtection="1">
      <alignment wrapText="1"/>
      <protection locked="0"/>
    </xf>
    <xf numFmtId="4" fontId="17" fillId="0" borderId="10" xfId="0" applyNumberFormat="1" applyFont="1" applyFill="1" applyBorder="1" applyAlignment="1">
      <alignment horizontal="right" vertical="top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4" fontId="17" fillId="0" borderId="10" xfId="0" applyNumberFormat="1" applyFont="1" applyFill="1" applyBorder="1" applyAlignment="1">
      <alignment horizontal="right" vertical="top" wrapText="1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49" fontId="21" fillId="0" borderId="10" xfId="0" applyNumberFormat="1" applyFont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vertical="top" wrapText="1"/>
    </xf>
    <xf numFmtId="4" fontId="2" fillId="0" borderId="0" xfId="0" applyNumberFormat="1" applyFont="1" applyAlignment="1">
      <alignment vertical="center"/>
    </xf>
    <xf numFmtId="4" fontId="11" fillId="32" borderId="10" xfId="0" applyNumberFormat="1" applyFont="1" applyFill="1" applyBorder="1" applyAlignment="1">
      <alignment horizontal="right" vertical="top"/>
    </xf>
    <xf numFmtId="4" fontId="11" fillId="0" borderId="10" xfId="0" applyNumberFormat="1" applyFont="1" applyFill="1" applyBorder="1" applyAlignment="1" applyProtection="1">
      <alignment horizontal="right" vertical="top"/>
      <protection/>
    </xf>
    <xf numFmtId="2" fontId="2" fillId="32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4" fontId="23" fillId="0" borderId="10" xfId="0" applyNumberFormat="1" applyFont="1" applyFill="1" applyBorder="1" applyAlignment="1">
      <alignment horizontal="right" vertical="top" wrapText="1"/>
    </xf>
    <xf numFmtId="4" fontId="17" fillId="0" borderId="10" xfId="0" applyNumberFormat="1" applyFont="1" applyFill="1" applyBorder="1" applyAlignment="1">
      <alignment horizontal="right" vertical="top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20" fillId="0" borderId="10" xfId="0" applyNumberFormat="1" applyFont="1" applyFill="1" applyBorder="1" applyAlignment="1">
      <alignment vertical="top" wrapText="1"/>
    </xf>
    <xf numFmtId="0" fontId="2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13" fillId="32" borderId="10" xfId="0" applyNumberFormat="1" applyFont="1" applyFill="1" applyBorder="1" applyAlignment="1">
      <alignment vertical="top" wrapText="1"/>
    </xf>
    <xf numFmtId="0" fontId="25" fillId="0" borderId="10" xfId="0" applyFont="1" applyBorder="1" applyAlignment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49" fontId="2" fillId="0" borderId="10" xfId="0" applyNumberFormat="1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 applyProtection="1">
      <alignment vertical="top" wrapText="1"/>
      <protection locked="0"/>
    </xf>
    <xf numFmtId="0" fontId="19" fillId="0" borderId="10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 vertical="center" wrapText="1"/>
    </xf>
    <xf numFmtId="49" fontId="19" fillId="0" borderId="10" xfId="0" applyNumberFormat="1" applyFont="1" applyBorder="1" applyAlignment="1" applyProtection="1">
      <alignment horizontal="center" vertical="top" wrapText="1"/>
      <protection locked="0"/>
    </xf>
    <xf numFmtId="49" fontId="19" fillId="0" borderId="10" xfId="0" applyNumberFormat="1" applyFont="1" applyBorder="1" applyAlignment="1" applyProtection="1">
      <alignment vertical="top" wrapText="1"/>
      <protection locked="0"/>
    </xf>
    <xf numFmtId="4" fontId="17" fillId="0" borderId="10" xfId="0" applyNumberFormat="1" applyFont="1" applyBorder="1" applyAlignment="1">
      <alignment horizontal="right" vertical="top" wrapText="1"/>
    </xf>
    <xf numFmtId="0" fontId="22" fillId="0" borderId="11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9" fontId="10" fillId="34" borderId="10" xfId="0" applyNumberFormat="1" applyFont="1" applyFill="1" applyBorder="1" applyAlignment="1" applyProtection="1">
      <alignment vertical="top" wrapText="1"/>
      <protection locked="0"/>
    </xf>
    <xf numFmtId="4" fontId="11" fillId="35" borderId="10" xfId="0" applyNumberFormat="1" applyFont="1" applyFill="1" applyBorder="1" applyAlignment="1">
      <alignment horizontal="right" vertical="top"/>
    </xf>
    <xf numFmtId="0" fontId="26" fillId="0" borderId="10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" fontId="15" fillId="0" borderId="10" xfId="0" applyNumberFormat="1" applyFont="1" applyFill="1" applyBorder="1" applyAlignment="1">
      <alignment horizontal="right" vertical="top" wrapText="1"/>
    </xf>
    <xf numFmtId="44" fontId="5" fillId="0" borderId="0" xfId="43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view="pageBreakPreview" zoomScaleSheetLayoutView="100" zoomScalePageLayoutView="0" workbookViewId="0" topLeftCell="E1">
      <selection activeCell="H4" sqref="H4"/>
    </sheetView>
  </sheetViews>
  <sheetFormatPr defaultColWidth="9.00390625" defaultRowHeight="12.75"/>
  <cols>
    <col min="1" max="1" width="14.625" style="2" customWidth="1"/>
    <col min="2" max="2" width="15.875" style="2" customWidth="1"/>
    <col min="3" max="3" width="13.875" style="2" customWidth="1"/>
    <col min="4" max="4" width="43.875" style="2" customWidth="1"/>
    <col min="5" max="5" width="41.625" style="2" customWidth="1"/>
    <col min="6" max="6" width="14.75390625" style="2" customWidth="1"/>
    <col min="7" max="7" width="18.125" style="2" customWidth="1"/>
    <col min="8" max="8" width="14.25390625" style="2" customWidth="1"/>
    <col min="9" max="9" width="17.00390625" style="2" customWidth="1"/>
    <col min="10" max="10" width="16.00390625" style="2" bestFit="1" customWidth="1"/>
    <col min="11" max="16384" width="9.125" style="2" customWidth="1"/>
  </cols>
  <sheetData>
    <row r="1" spans="1:7" ht="15.75">
      <c r="A1" s="3"/>
      <c r="B1" s="3"/>
      <c r="C1" s="3"/>
      <c r="F1" s="26" t="s">
        <v>29</v>
      </c>
      <c r="G1" s="14"/>
    </row>
    <row r="2" spans="1:7" ht="15.75">
      <c r="A2" s="3"/>
      <c r="B2" s="3"/>
      <c r="C2" s="3"/>
      <c r="F2" s="26" t="s">
        <v>0</v>
      </c>
      <c r="G2" s="13"/>
    </row>
    <row r="3" spans="1:7" ht="15.75">
      <c r="A3" s="3"/>
      <c r="B3" s="3"/>
      <c r="C3" s="3"/>
      <c r="F3" s="27" t="s">
        <v>23</v>
      </c>
      <c r="G3" s="13"/>
    </row>
    <row r="4" spans="1:7" ht="14.25" customHeight="1">
      <c r="A4" s="1"/>
      <c r="B4" s="1"/>
      <c r="F4" s="26" t="s">
        <v>121</v>
      </c>
      <c r="G4" s="13"/>
    </row>
    <row r="5" spans="2:9" ht="53.25" customHeight="1">
      <c r="B5" s="72" t="s">
        <v>22</v>
      </c>
      <c r="C5" s="72"/>
      <c r="D5" s="72"/>
      <c r="E5" s="72"/>
      <c r="F5" s="72"/>
      <c r="G5" s="72"/>
      <c r="H5" s="72"/>
      <c r="I5" s="72"/>
    </row>
    <row r="6" ht="15.75">
      <c r="I6" s="2" t="s">
        <v>1</v>
      </c>
    </row>
    <row r="7" spans="1:9" ht="78.75" customHeight="1">
      <c r="A7" s="7"/>
      <c r="B7" s="12" t="s">
        <v>13</v>
      </c>
      <c r="C7" s="74" t="s">
        <v>4</v>
      </c>
      <c r="D7" s="11" t="s">
        <v>11</v>
      </c>
      <c r="E7" s="76" t="s">
        <v>5</v>
      </c>
      <c r="F7" s="76" t="s">
        <v>6</v>
      </c>
      <c r="G7" s="76" t="s">
        <v>7</v>
      </c>
      <c r="H7" s="76" t="s">
        <v>8</v>
      </c>
      <c r="I7" s="76" t="s">
        <v>9</v>
      </c>
    </row>
    <row r="8" spans="1:9" ht="78.75" customHeight="1">
      <c r="A8" s="7"/>
      <c r="B8" s="12" t="s">
        <v>14</v>
      </c>
      <c r="C8" s="75"/>
      <c r="D8" s="11" t="s">
        <v>12</v>
      </c>
      <c r="E8" s="77"/>
      <c r="F8" s="77"/>
      <c r="G8" s="77"/>
      <c r="H8" s="77"/>
      <c r="I8" s="77"/>
    </row>
    <row r="9" spans="1:9" ht="12" customHeight="1">
      <c r="A9" s="7"/>
      <c r="B9" s="22" t="s">
        <v>15</v>
      </c>
      <c r="C9" s="23">
        <v>2</v>
      </c>
      <c r="D9" s="24" t="s">
        <v>16</v>
      </c>
      <c r="E9" s="25">
        <v>4</v>
      </c>
      <c r="F9" s="25">
        <v>5</v>
      </c>
      <c r="G9" s="25">
        <v>6</v>
      </c>
      <c r="H9" s="25">
        <v>7</v>
      </c>
      <c r="I9" s="25">
        <v>8</v>
      </c>
    </row>
    <row r="10" spans="1:9" ht="16.5">
      <c r="A10" s="7"/>
      <c r="B10" s="6" t="s">
        <v>75</v>
      </c>
      <c r="C10" s="5"/>
      <c r="D10" s="5" t="s">
        <v>76</v>
      </c>
      <c r="E10" s="6" t="s">
        <v>3</v>
      </c>
      <c r="F10" s="60"/>
      <c r="G10" s="60"/>
      <c r="H10" s="60"/>
      <c r="I10" s="35">
        <f>I11</f>
        <v>250000</v>
      </c>
    </row>
    <row r="11" spans="1:9" ht="63">
      <c r="A11" s="7"/>
      <c r="B11" s="56">
        <v>180409</v>
      </c>
      <c r="C11" s="19" t="s">
        <v>20</v>
      </c>
      <c r="D11" s="59" t="s">
        <v>77</v>
      </c>
      <c r="E11" s="59" t="s">
        <v>78</v>
      </c>
      <c r="F11" s="25"/>
      <c r="G11" s="25"/>
      <c r="H11" s="25"/>
      <c r="I11" s="28">
        <v>250000</v>
      </c>
    </row>
    <row r="12" spans="1:9" ht="31.5">
      <c r="A12" s="7"/>
      <c r="B12" s="6" t="s">
        <v>25</v>
      </c>
      <c r="C12" s="5"/>
      <c r="D12" s="5" t="s">
        <v>26</v>
      </c>
      <c r="E12" s="6" t="s">
        <v>3</v>
      </c>
      <c r="F12" s="37"/>
      <c r="G12" s="37"/>
      <c r="H12" s="37"/>
      <c r="I12" s="35">
        <f>I13</f>
        <v>92000</v>
      </c>
    </row>
    <row r="13" spans="1:9" ht="49.5" customHeight="1">
      <c r="A13" s="7"/>
      <c r="B13" s="19" t="s">
        <v>27</v>
      </c>
      <c r="C13" s="19" t="s">
        <v>28</v>
      </c>
      <c r="D13" s="57" t="s">
        <v>67</v>
      </c>
      <c r="E13" s="52" t="s">
        <v>68</v>
      </c>
      <c r="F13" s="53"/>
      <c r="G13" s="53"/>
      <c r="H13" s="53"/>
      <c r="I13" s="28">
        <f>-1354000+240000+2000000-94000-700000</f>
        <v>92000</v>
      </c>
    </row>
    <row r="14" spans="1:9" s="13" customFormat="1" ht="31.5">
      <c r="A14" s="49"/>
      <c r="B14" s="6" t="s">
        <v>34</v>
      </c>
      <c r="C14" s="5"/>
      <c r="D14" s="5" t="s">
        <v>35</v>
      </c>
      <c r="E14" s="6" t="s">
        <v>3</v>
      </c>
      <c r="F14" s="47"/>
      <c r="G14" s="47"/>
      <c r="H14" s="47"/>
      <c r="I14" s="35">
        <f>I15+I18+I19+I17+I16</f>
        <v>8134537</v>
      </c>
    </row>
    <row r="15" spans="1:9" s="13" customFormat="1" ht="31.5">
      <c r="A15" s="49"/>
      <c r="B15" s="19" t="s">
        <v>31</v>
      </c>
      <c r="C15" s="19" t="s">
        <v>32</v>
      </c>
      <c r="D15" s="51" t="s">
        <v>33</v>
      </c>
      <c r="E15" s="52" t="s">
        <v>51</v>
      </c>
      <c r="F15" s="48"/>
      <c r="G15" s="48"/>
      <c r="H15" s="48"/>
      <c r="I15" s="28">
        <v>1826568</v>
      </c>
    </row>
    <row r="16" spans="1:9" s="13" customFormat="1" ht="16.5">
      <c r="A16" s="49"/>
      <c r="B16" s="19" t="s">
        <v>31</v>
      </c>
      <c r="C16" s="19" t="s">
        <v>32</v>
      </c>
      <c r="D16" s="51" t="s">
        <v>33</v>
      </c>
      <c r="E16" s="52"/>
      <c r="F16" s="48"/>
      <c r="G16" s="48"/>
      <c r="H16" s="48"/>
      <c r="I16" s="28">
        <f>2500000+100000+135900</f>
        <v>2735900</v>
      </c>
    </row>
    <row r="17" spans="1:9" s="13" customFormat="1" ht="65.25" customHeight="1">
      <c r="A17" s="49"/>
      <c r="B17" s="19" t="s">
        <v>85</v>
      </c>
      <c r="C17" s="19" t="s">
        <v>86</v>
      </c>
      <c r="D17" s="50" t="s">
        <v>87</v>
      </c>
      <c r="E17" s="52"/>
      <c r="F17" s="48"/>
      <c r="G17" s="48"/>
      <c r="H17" s="48"/>
      <c r="I17" s="28">
        <f>3000000+67400+184236</f>
        <v>3251636</v>
      </c>
    </row>
    <row r="18" spans="1:9" s="13" customFormat="1" ht="31.5">
      <c r="A18" s="49"/>
      <c r="B18" s="19" t="s">
        <v>52</v>
      </c>
      <c r="C18" s="19" t="s">
        <v>53</v>
      </c>
      <c r="D18" s="50" t="s">
        <v>54</v>
      </c>
      <c r="E18" s="52" t="s">
        <v>51</v>
      </c>
      <c r="F18" s="48"/>
      <c r="G18" s="48"/>
      <c r="H18" s="48"/>
      <c r="I18" s="28">
        <v>80473</v>
      </c>
    </row>
    <row r="19" spans="1:9" s="13" customFormat="1" ht="31.5">
      <c r="A19" s="49"/>
      <c r="B19" s="19" t="s">
        <v>55</v>
      </c>
      <c r="C19" s="19" t="s">
        <v>56</v>
      </c>
      <c r="D19" s="50" t="s">
        <v>57</v>
      </c>
      <c r="E19" s="52" t="s">
        <v>51</v>
      </c>
      <c r="F19" s="48"/>
      <c r="G19" s="48"/>
      <c r="H19" s="48"/>
      <c r="I19" s="28">
        <v>239960</v>
      </c>
    </row>
    <row r="20" spans="1:9" ht="31.5">
      <c r="A20" s="29"/>
      <c r="B20" s="6" t="s">
        <v>36</v>
      </c>
      <c r="C20" s="5"/>
      <c r="D20" s="5" t="s">
        <v>37</v>
      </c>
      <c r="E20" s="6" t="s">
        <v>3</v>
      </c>
      <c r="F20" s="37"/>
      <c r="G20" s="37"/>
      <c r="H20" s="37"/>
      <c r="I20" s="35">
        <f>I21+I22+I23+I24+I25</f>
        <v>2735551</v>
      </c>
    </row>
    <row r="21" spans="1:9" ht="21" customHeight="1">
      <c r="A21" s="29"/>
      <c r="B21" s="19" t="s">
        <v>88</v>
      </c>
      <c r="C21" s="19" t="s">
        <v>89</v>
      </c>
      <c r="D21" s="50" t="s">
        <v>90</v>
      </c>
      <c r="E21" s="65"/>
      <c r="F21" s="55"/>
      <c r="G21" s="55"/>
      <c r="H21" s="55"/>
      <c r="I21" s="28">
        <v>25000</v>
      </c>
    </row>
    <row r="22" spans="1:9" ht="47.25">
      <c r="A22" s="29"/>
      <c r="B22" s="19" t="s">
        <v>38</v>
      </c>
      <c r="C22" s="19" t="s">
        <v>39</v>
      </c>
      <c r="D22" s="30" t="s">
        <v>40</v>
      </c>
      <c r="E22" s="65"/>
      <c r="F22" s="55"/>
      <c r="G22" s="55"/>
      <c r="H22" s="55"/>
      <c r="I22" s="28">
        <f>724730-12485</f>
        <v>712245</v>
      </c>
    </row>
    <row r="23" spans="1:9" ht="47.25">
      <c r="A23" s="29"/>
      <c r="B23" s="19" t="s">
        <v>38</v>
      </c>
      <c r="C23" s="19" t="s">
        <v>39</v>
      </c>
      <c r="D23" s="30" t="s">
        <v>40</v>
      </c>
      <c r="E23" s="52" t="s">
        <v>51</v>
      </c>
      <c r="F23" s="53"/>
      <c r="G23" s="53"/>
      <c r="H23" s="53"/>
      <c r="I23" s="28">
        <v>991521</v>
      </c>
    </row>
    <row r="24" spans="1:9" ht="31.5">
      <c r="A24" s="29"/>
      <c r="B24" s="19" t="s">
        <v>91</v>
      </c>
      <c r="C24" s="19" t="s">
        <v>92</v>
      </c>
      <c r="D24" s="50" t="s">
        <v>93</v>
      </c>
      <c r="E24" s="52"/>
      <c r="F24" s="53"/>
      <c r="G24" s="53"/>
      <c r="H24" s="53"/>
      <c r="I24" s="28">
        <v>118000</v>
      </c>
    </row>
    <row r="25" spans="1:9" ht="16.5">
      <c r="A25" s="29"/>
      <c r="B25" s="19" t="s">
        <v>94</v>
      </c>
      <c r="C25" s="19" t="s">
        <v>92</v>
      </c>
      <c r="D25" s="30" t="s">
        <v>95</v>
      </c>
      <c r="E25" s="52"/>
      <c r="F25" s="53"/>
      <c r="G25" s="53"/>
      <c r="H25" s="53"/>
      <c r="I25" s="28">
        <v>888785</v>
      </c>
    </row>
    <row r="26" spans="1:9" ht="31.5">
      <c r="A26" s="29"/>
      <c r="B26" s="6" t="s">
        <v>96</v>
      </c>
      <c r="C26" s="5"/>
      <c r="D26" s="5" t="s">
        <v>97</v>
      </c>
      <c r="E26" s="6" t="s">
        <v>3</v>
      </c>
      <c r="F26" s="37"/>
      <c r="G26" s="37"/>
      <c r="H26" s="37"/>
      <c r="I26" s="35">
        <f>I27</f>
        <v>399000</v>
      </c>
    </row>
    <row r="27" spans="1:9" ht="16.5">
      <c r="A27" s="29"/>
      <c r="B27" s="19" t="s">
        <v>98</v>
      </c>
      <c r="C27" s="19" t="s">
        <v>99</v>
      </c>
      <c r="D27" s="52" t="s">
        <v>100</v>
      </c>
      <c r="E27" s="52"/>
      <c r="F27" s="53"/>
      <c r="G27" s="53"/>
      <c r="H27" s="53"/>
      <c r="I27" s="28">
        <f>200000+199000</f>
        <v>399000</v>
      </c>
    </row>
    <row r="28" spans="1:9" ht="63">
      <c r="A28" s="29"/>
      <c r="B28" s="6" t="s">
        <v>58</v>
      </c>
      <c r="C28" s="5"/>
      <c r="D28" s="5" t="s">
        <v>59</v>
      </c>
      <c r="E28" s="6" t="s">
        <v>3</v>
      </c>
      <c r="F28" s="37"/>
      <c r="G28" s="37"/>
      <c r="H28" s="37"/>
      <c r="I28" s="67">
        <f>I29</f>
        <v>-3138522</v>
      </c>
    </row>
    <row r="29" spans="1:9" ht="31.5">
      <c r="A29" s="29"/>
      <c r="B29" s="19" t="s">
        <v>47</v>
      </c>
      <c r="C29" s="19" t="s">
        <v>48</v>
      </c>
      <c r="D29" s="54" t="s">
        <v>49</v>
      </c>
      <c r="E29" s="52" t="s">
        <v>51</v>
      </c>
      <c r="F29" s="53"/>
      <c r="G29" s="53"/>
      <c r="H29" s="53"/>
      <c r="I29" s="28">
        <v>-3138522</v>
      </c>
    </row>
    <row r="30" spans="1:10" ht="31.5">
      <c r="A30" s="29"/>
      <c r="B30" s="6" t="s">
        <v>17</v>
      </c>
      <c r="C30" s="5"/>
      <c r="D30" s="5" t="s">
        <v>18</v>
      </c>
      <c r="E30" s="6" t="s">
        <v>3</v>
      </c>
      <c r="F30" s="37"/>
      <c r="G30" s="37"/>
      <c r="H30" s="37"/>
      <c r="I30" s="35">
        <f>I31+I41+I37+I38+I39+I53+I40+I54</f>
        <v>48105305</v>
      </c>
      <c r="J30" s="34"/>
    </row>
    <row r="31" spans="1:10" ht="78.75">
      <c r="A31" s="29"/>
      <c r="B31" s="19" t="s">
        <v>19</v>
      </c>
      <c r="C31" s="19" t="s">
        <v>20</v>
      </c>
      <c r="D31" s="30" t="s">
        <v>21</v>
      </c>
      <c r="E31" s="31" t="s">
        <v>117</v>
      </c>
      <c r="F31" s="55"/>
      <c r="G31" s="55"/>
      <c r="H31" s="55"/>
      <c r="I31" s="21">
        <f>I32+I33+I34+I36+I35</f>
        <v>11243300</v>
      </c>
      <c r="J31" s="34"/>
    </row>
    <row r="32" spans="1:10" ht="47.25">
      <c r="A32" s="29"/>
      <c r="B32" s="19"/>
      <c r="C32" s="19"/>
      <c r="D32" s="30"/>
      <c r="E32" s="44" t="s">
        <v>64</v>
      </c>
      <c r="F32" s="55"/>
      <c r="G32" s="55"/>
      <c r="H32" s="55"/>
      <c r="I32" s="40">
        <v>349200</v>
      </c>
      <c r="J32" s="34"/>
    </row>
    <row r="33" spans="1:10" ht="16.5">
      <c r="A33" s="29"/>
      <c r="B33" s="19"/>
      <c r="C33" s="19"/>
      <c r="D33" s="30"/>
      <c r="E33" s="44" t="s">
        <v>65</v>
      </c>
      <c r="F33" s="55"/>
      <c r="G33" s="55"/>
      <c r="H33" s="55"/>
      <c r="I33" s="40">
        <v>1496500</v>
      </c>
      <c r="J33" s="34"/>
    </row>
    <row r="34" spans="1:10" ht="47.25">
      <c r="A34" s="29"/>
      <c r="B34" s="19"/>
      <c r="C34" s="19"/>
      <c r="D34" s="30"/>
      <c r="E34" s="44" t="s">
        <v>66</v>
      </c>
      <c r="F34" s="55"/>
      <c r="G34" s="55"/>
      <c r="H34" s="55"/>
      <c r="I34" s="40">
        <v>997600</v>
      </c>
      <c r="J34" s="34"/>
    </row>
    <row r="35" spans="1:10" ht="47.25">
      <c r="A35" s="29"/>
      <c r="B35" s="19"/>
      <c r="C35" s="19"/>
      <c r="D35" s="30"/>
      <c r="E35" s="44" t="s">
        <v>108</v>
      </c>
      <c r="F35" s="55"/>
      <c r="G35" s="55"/>
      <c r="H35" s="55"/>
      <c r="I35" s="40">
        <v>6000000</v>
      </c>
      <c r="J35" s="34"/>
    </row>
    <row r="36" spans="1:10" ht="78.75">
      <c r="A36" s="29"/>
      <c r="B36" s="19"/>
      <c r="C36" s="19"/>
      <c r="D36" s="33" t="s">
        <v>80</v>
      </c>
      <c r="E36" s="44" t="s">
        <v>81</v>
      </c>
      <c r="F36" s="55"/>
      <c r="G36" s="55"/>
      <c r="H36" s="55"/>
      <c r="I36" s="40">
        <v>2400000</v>
      </c>
      <c r="J36" s="34"/>
    </row>
    <row r="37" spans="1:10" ht="132.75" customHeight="1">
      <c r="A37" s="29"/>
      <c r="B37" s="19" t="s">
        <v>19</v>
      </c>
      <c r="C37" s="19" t="s">
        <v>20</v>
      </c>
      <c r="D37" s="30" t="s">
        <v>21</v>
      </c>
      <c r="E37" s="58" t="s">
        <v>107</v>
      </c>
      <c r="F37" s="55"/>
      <c r="G37" s="55"/>
      <c r="H37" s="55"/>
      <c r="I37" s="21">
        <v>6772369</v>
      </c>
      <c r="J37" s="34"/>
    </row>
    <row r="38" spans="1:10" ht="78.75">
      <c r="A38" s="29"/>
      <c r="B38" s="19" t="s">
        <v>19</v>
      </c>
      <c r="C38" s="19" t="s">
        <v>20</v>
      </c>
      <c r="D38" s="30" t="s">
        <v>21</v>
      </c>
      <c r="E38" s="59" t="s">
        <v>106</v>
      </c>
      <c r="F38" s="55"/>
      <c r="G38" s="55"/>
      <c r="H38" s="55"/>
      <c r="I38" s="21">
        <f>2800000-1800000</f>
        <v>1000000</v>
      </c>
      <c r="J38" s="34"/>
    </row>
    <row r="39" spans="1:10" ht="66.75" customHeight="1">
      <c r="A39" s="29"/>
      <c r="B39" s="19" t="s">
        <v>19</v>
      </c>
      <c r="C39" s="19" t="s">
        <v>20</v>
      </c>
      <c r="D39" s="30" t="s">
        <v>21</v>
      </c>
      <c r="E39" s="59" t="s">
        <v>79</v>
      </c>
      <c r="F39" s="55"/>
      <c r="G39" s="55"/>
      <c r="H39" s="55"/>
      <c r="I39" s="21">
        <v>150000</v>
      </c>
      <c r="J39" s="34"/>
    </row>
    <row r="40" spans="1:10" ht="16.5">
      <c r="A40" s="29"/>
      <c r="B40" s="19" t="s">
        <v>19</v>
      </c>
      <c r="C40" s="19" t="s">
        <v>20</v>
      </c>
      <c r="D40" s="30" t="s">
        <v>21</v>
      </c>
      <c r="E40" s="59" t="s">
        <v>116</v>
      </c>
      <c r="F40" s="55"/>
      <c r="G40" s="55"/>
      <c r="H40" s="55"/>
      <c r="I40" s="21">
        <v>17558278</v>
      </c>
      <c r="J40" s="34"/>
    </row>
    <row r="41" spans="1:9" ht="31.5">
      <c r="A41" s="29"/>
      <c r="B41" s="19" t="s">
        <v>19</v>
      </c>
      <c r="C41" s="19" t="s">
        <v>20</v>
      </c>
      <c r="D41" s="30" t="s">
        <v>21</v>
      </c>
      <c r="E41" s="31" t="s">
        <v>24</v>
      </c>
      <c r="F41" s="38"/>
      <c r="G41" s="38"/>
      <c r="H41" s="38"/>
      <c r="I41" s="21">
        <f>SUM(I42:I52)</f>
        <v>6193958</v>
      </c>
    </row>
    <row r="42" spans="1:9" ht="48.75" customHeight="1">
      <c r="A42" s="29"/>
      <c r="B42" s="32"/>
      <c r="C42" s="32"/>
      <c r="D42" s="33" t="s">
        <v>30</v>
      </c>
      <c r="E42" s="44" t="s">
        <v>43</v>
      </c>
      <c r="F42" s="39"/>
      <c r="G42" s="39"/>
      <c r="H42" s="39"/>
      <c r="I42" s="40">
        <v>2000000</v>
      </c>
    </row>
    <row r="43" spans="1:9" ht="78.75">
      <c r="A43" s="29"/>
      <c r="B43" s="32"/>
      <c r="C43" s="32"/>
      <c r="D43" s="33" t="s">
        <v>80</v>
      </c>
      <c r="E43" s="44" t="s">
        <v>82</v>
      </c>
      <c r="F43" s="64"/>
      <c r="G43" s="64"/>
      <c r="H43" s="64"/>
      <c r="I43" s="40">
        <v>42000</v>
      </c>
    </row>
    <row r="44" spans="1:9" ht="47.25">
      <c r="A44" s="29"/>
      <c r="B44" s="32"/>
      <c r="C44" s="32"/>
      <c r="D44" s="33" t="s">
        <v>80</v>
      </c>
      <c r="E44" s="44" t="s">
        <v>83</v>
      </c>
      <c r="F44" s="64"/>
      <c r="G44" s="64"/>
      <c r="H44" s="64"/>
      <c r="I44" s="40">
        <v>115445</v>
      </c>
    </row>
    <row r="45" spans="1:9" ht="63">
      <c r="A45" s="29"/>
      <c r="B45" s="32"/>
      <c r="C45" s="32"/>
      <c r="D45" s="33" t="s">
        <v>80</v>
      </c>
      <c r="E45" s="44" t="s">
        <v>84</v>
      </c>
      <c r="F45" s="64"/>
      <c r="G45" s="64"/>
      <c r="H45" s="64"/>
      <c r="I45" s="40">
        <v>300000</v>
      </c>
    </row>
    <row r="46" spans="1:9" ht="78.75">
      <c r="A46" s="29"/>
      <c r="B46" s="32"/>
      <c r="C46" s="32"/>
      <c r="D46" s="33" t="s">
        <v>80</v>
      </c>
      <c r="E46" s="44" t="s">
        <v>81</v>
      </c>
      <c r="F46" s="64"/>
      <c r="G46" s="64"/>
      <c r="H46" s="64"/>
      <c r="I46" s="40">
        <v>675000</v>
      </c>
    </row>
    <row r="47" spans="1:9" ht="63">
      <c r="A47" s="29"/>
      <c r="B47" s="32"/>
      <c r="C47" s="32"/>
      <c r="D47" s="33" t="s">
        <v>41</v>
      </c>
      <c r="E47" s="44" t="s">
        <v>42</v>
      </c>
      <c r="F47" s="45"/>
      <c r="G47" s="45"/>
      <c r="H47" s="45"/>
      <c r="I47" s="40">
        <v>190000</v>
      </c>
    </row>
    <row r="48" spans="1:9" ht="47.25">
      <c r="A48" s="29"/>
      <c r="B48" s="32"/>
      <c r="C48" s="32"/>
      <c r="D48" s="33" t="s">
        <v>110</v>
      </c>
      <c r="E48" s="68" t="s">
        <v>111</v>
      </c>
      <c r="F48" s="45"/>
      <c r="G48" s="45"/>
      <c r="H48" s="45"/>
      <c r="I48" s="40">
        <v>34351</v>
      </c>
    </row>
    <row r="49" spans="1:9" ht="63">
      <c r="A49" s="29"/>
      <c r="B49" s="32"/>
      <c r="C49" s="32"/>
      <c r="D49" s="33" t="s">
        <v>109</v>
      </c>
      <c r="E49" s="58" t="s">
        <v>112</v>
      </c>
      <c r="F49" s="45"/>
      <c r="G49" s="45"/>
      <c r="H49" s="45"/>
      <c r="I49" s="40">
        <v>582169</v>
      </c>
    </row>
    <row r="50" spans="1:9" ht="85.5" customHeight="1">
      <c r="A50" s="29"/>
      <c r="B50" s="32"/>
      <c r="C50" s="32"/>
      <c r="D50" s="33" t="s">
        <v>60</v>
      </c>
      <c r="E50" s="44" t="s">
        <v>61</v>
      </c>
      <c r="F50" s="45"/>
      <c r="G50" s="45"/>
      <c r="H50" s="45"/>
      <c r="I50" s="40">
        <v>600000</v>
      </c>
    </row>
    <row r="51" spans="1:9" ht="47.25">
      <c r="A51" s="29"/>
      <c r="B51" s="32"/>
      <c r="C51" s="32"/>
      <c r="D51" s="33" t="s">
        <v>60</v>
      </c>
      <c r="E51" s="44" t="s">
        <v>62</v>
      </c>
      <c r="F51" s="45"/>
      <c r="G51" s="45"/>
      <c r="H51" s="45"/>
      <c r="I51" s="40">
        <v>1100000</v>
      </c>
    </row>
    <row r="52" spans="1:9" ht="68.25" customHeight="1">
      <c r="A52" s="29"/>
      <c r="B52" s="32"/>
      <c r="C52" s="32"/>
      <c r="D52" s="33" t="s">
        <v>44</v>
      </c>
      <c r="E52" s="44" t="s">
        <v>45</v>
      </c>
      <c r="F52" s="39"/>
      <c r="G52" s="39"/>
      <c r="H52" s="39"/>
      <c r="I52" s="40">
        <v>554993</v>
      </c>
    </row>
    <row r="53" spans="1:9" ht="63">
      <c r="A53" s="29"/>
      <c r="B53" s="19">
        <v>170703</v>
      </c>
      <c r="C53" s="69" t="s">
        <v>113</v>
      </c>
      <c r="D53" s="31" t="s">
        <v>114</v>
      </c>
      <c r="E53" s="31" t="s">
        <v>115</v>
      </c>
      <c r="F53" s="64"/>
      <c r="G53" s="64"/>
      <c r="H53" s="64"/>
      <c r="I53" s="70">
        <v>-759000</v>
      </c>
    </row>
    <row r="54" spans="1:9" ht="78.75">
      <c r="A54" s="29"/>
      <c r="B54" s="56" t="s">
        <v>118</v>
      </c>
      <c r="C54" s="56" t="s">
        <v>48</v>
      </c>
      <c r="D54" s="66" t="s">
        <v>119</v>
      </c>
      <c r="E54" s="31"/>
      <c r="F54" s="64"/>
      <c r="G54" s="64"/>
      <c r="H54" s="64"/>
      <c r="I54" s="70">
        <v>5946400</v>
      </c>
    </row>
    <row r="55" spans="1:9" ht="47.25">
      <c r="A55" s="29"/>
      <c r="B55" s="6" t="s">
        <v>69</v>
      </c>
      <c r="C55" s="5"/>
      <c r="D55" s="5" t="s">
        <v>70</v>
      </c>
      <c r="E55" s="6" t="s">
        <v>3</v>
      </c>
      <c r="F55" s="60"/>
      <c r="G55" s="60"/>
      <c r="H55" s="60"/>
      <c r="I55" s="35">
        <f>I56</f>
        <v>182500</v>
      </c>
    </row>
    <row r="56" spans="1:9" ht="63">
      <c r="A56" s="29"/>
      <c r="B56" s="61" t="s">
        <v>71</v>
      </c>
      <c r="C56" s="19" t="s">
        <v>72</v>
      </c>
      <c r="D56" s="62" t="s">
        <v>73</v>
      </c>
      <c r="E56" s="31" t="s">
        <v>74</v>
      </c>
      <c r="F56" s="46"/>
      <c r="G56" s="46"/>
      <c r="H56" s="46"/>
      <c r="I56" s="63">
        <f>365000-182500</f>
        <v>182500</v>
      </c>
    </row>
    <row r="57" spans="1:9" ht="31.5">
      <c r="A57" s="29"/>
      <c r="B57" s="6">
        <v>73</v>
      </c>
      <c r="C57" s="5"/>
      <c r="D57" s="5" t="s">
        <v>46</v>
      </c>
      <c r="E57" s="6" t="s">
        <v>3</v>
      </c>
      <c r="F57" s="37"/>
      <c r="G57" s="37"/>
      <c r="H57" s="37"/>
      <c r="I57" s="35">
        <f>I58+I59</f>
        <v>827555</v>
      </c>
    </row>
    <row r="58" spans="1:9" ht="78.75">
      <c r="A58" s="29"/>
      <c r="B58" s="19" t="s">
        <v>47</v>
      </c>
      <c r="C58" s="19" t="s">
        <v>48</v>
      </c>
      <c r="D58" s="31" t="s">
        <v>49</v>
      </c>
      <c r="E58" s="31" t="s">
        <v>50</v>
      </c>
      <c r="F58" s="46"/>
      <c r="G58" s="46"/>
      <c r="H58" s="46"/>
      <c r="I58" s="28">
        <f>200000+227555+50000</f>
        <v>477555</v>
      </c>
    </row>
    <row r="59" spans="1:9" ht="47.25">
      <c r="A59" s="29"/>
      <c r="B59" s="19" t="s">
        <v>47</v>
      </c>
      <c r="C59" s="19" t="s">
        <v>48</v>
      </c>
      <c r="D59" s="31" t="s">
        <v>49</v>
      </c>
      <c r="E59" s="31" t="s">
        <v>63</v>
      </c>
      <c r="F59" s="46"/>
      <c r="G59" s="46"/>
      <c r="H59" s="46"/>
      <c r="I59" s="28">
        <v>350000</v>
      </c>
    </row>
    <row r="60" spans="1:9" ht="31.5">
      <c r="A60" s="29"/>
      <c r="B60" s="6" t="s">
        <v>101</v>
      </c>
      <c r="C60" s="5"/>
      <c r="D60" s="5" t="s">
        <v>102</v>
      </c>
      <c r="E60" s="6" t="s">
        <v>3</v>
      </c>
      <c r="F60" s="37"/>
      <c r="G60" s="37"/>
      <c r="H60" s="37"/>
      <c r="I60" s="35">
        <f>I61</f>
        <v>114000</v>
      </c>
    </row>
    <row r="61" spans="1:17" s="16" customFormat="1" ht="73.5" customHeight="1">
      <c r="A61" s="15"/>
      <c r="B61" s="19" t="s">
        <v>103</v>
      </c>
      <c r="C61" s="56" t="s">
        <v>48</v>
      </c>
      <c r="D61" s="66" t="s">
        <v>104</v>
      </c>
      <c r="E61" s="31" t="s">
        <v>105</v>
      </c>
      <c r="F61" s="41"/>
      <c r="G61" s="9"/>
      <c r="H61" s="9"/>
      <c r="I61" s="28">
        <v>114000</v>
      </c>
      <c r="J61" s="17"/>
      <c r="K61" s="18"/>
      <c r="L61" s="18"/>
      <c r="M61" s="18"/>
      <c r="N61" s="18"/>
      <c r="O61" s="18"/>
      <c r="P61" s="18"/>
      <c r="Q61" s="17"/>
    </row>
    <row r="62" spans="1:17" s="16" customFormat="1" ht="17.25" customHeight="1">
      <c r="A62" s="15"/>
      <c r="B62" s="38"/>
      <c r="C62" s="42"/>
      <c r="D62" s="43" t="s">
        <v>10</v>
      </c>
      <c r="E62" s="31"/>
      <c r="F62" s="41"/>
      <c r="G62" s="9"/>
      <c r="H62" s="9"/>
      <c r="I62" s="36">
        <f>I10+I12+I14+I20+I26+I28+I30+I55+I57+I60</f>
        <v>57701926</v>
      </c>
      <c r="J62" s="17"/>
      <c r="K62" s="18"/>
      <c r="L62" s="18"/>
      <c r="M62" s="18"/>
      <c r="N62" s="18"/>
      <c r="O62" s="18"/>
      <c r="P62" s="18"/>
      <c r="Q62" s="17"/>
    </row>
    <row r="63" spans="1:10" ht="15.75">
      <c r="A63" s="8"/>
      <c r="J63" s="34"/>
    </row>
    <row r="64" spans="2:9" ht="137.25" customHeight="1">
      <c r="B64" s="71" t="s">
        <v>2</v>
      </c>
      <c r="C64" s="71"/>
      <c r="D64" s="71"/>
      <c r="E64" s="71"/>
      <c r="F64" s="20"/>
      <c r="G64" s="73" t="s">
        <v>120</v>
      </c>
      <c r="H64" s="73"/>
      <c r="I64" s="20"/>
    </row>
    <row r="65" ht="18.75" customHeight="1">
      <c r="J65" s="10"/>
    </row>
    <row r="67" ht="15.75">
      <c r="G67" s="4"/>
    </row>
  </sheetData>
  <sheetProtection/>
  <mergeCells count="9">
    <mergeCell ref="B64:E64"/>
    <mergeCell ref="B5:I5"/>
    <mergeCell ref="G64:H64"/>
    <mergeCell ref="C7:C8"/>
    <mergeCell ref="E7:E8"/>
    <mergeCell ref="F7:F8"/>
    <mergeCell ref="G7:G8"/>
    <mergeCell ref="H7:H8"/>
    <mergeCell ref="I7:I8"/>
  </mergeCells>
  <printOptions/>
  <pageMargins left="0.7874015748031497" right="0.3937007874015748" top="0.4724409448818898" bottom="0.4724409448818898" header="0.1968503937007874" footer="0.31496062992125984"/>
  <pageSetup horizontalDpi="600" verticalDpi="600" orientation="landscape" paperSize="9" scale="75" r:id="rId1"/>
  <headerFooter differentFirst="1" alignWithMargins="0">
    <oddHeader>&amp;C&amp;P</oddHeader>
  </headerFooter>
  <rowBreaks count="5" manualBreakCount="5">
    <brk id="19" min="1" max="8" man="1"/>
    <brk id="34" min="1" max="8" man="1"/>
    <brk id="42" min="1" max="8" man="1"/>
    <brk id="50" min="1" max="8" man="1"/>
    <brk id="5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USER</cp:lastModifiedBy>
  <cp:lastPrinted>2016-09-12T09:11:46Z</cp:lastPrinted>
  <dcterms:created xsi:type="dcterms:W3CDTF">2004-01-17T10:33:37Z</dcterms:created>
  <dcterms:modified xsi:type="dcterms:W3CDTF">2016-09-14T09:40:10Z</dcterms:modified>
  <cp:category/>
  <cp:version/>
  <cp:contentType/>
  <cp:contentStatus/>
</cp:coreProperties>
</file>